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15_1231" sheetId="1" r:id="rId1"/>
    <sheet name="Munka2" sheetId="2" r:id="rId2"/>
    <sheet name="Munka3" sheetId="3" r:id="rId3"/>
  </sheets>
  <definedNames>
    <definedName name="_xlnm.Print_Titles" localSheetId="0">'2015_1231'!$1:$4</definedName>
    <definedName name="_xlnm.Print_Area" localSheetId="0">'2015_1231'!$A$1:$K$53</definedName>
  </definedNames>
  <calcPr fullCalcOnLoad="1"/>
</workbook>
</file>

<file path=xl/sharedStrings.xml><?xml version="1.0" encoding="utf-8"?>
<sst xmlns="http://schemas.openxmlformats.org/spreadsheetml/2006/main" count="150" uniqueCount="112">
  <si>
    <t>SEE/C/0002/2.2/X</t>
  </si>
  <si>
    <t>BM OKF</t>
  </si>
  <si>
    <t>EUR</t>
  </si>
  <si>
    <t>TF/SEE/C/0002/2.2/X/01</t>
  </si>
  <si>
    <t>1.</t>
  </si>
  <si>
    <t xml:space="preserve">A SEERISK projekt célkitűzése a kockázat-felmérési eredmények és a társadalom veszélyhelyzeti felkészültségének javítása, különösképpen az éghajlatváltozás következtében bekövetkező katasztrófák esetén. A projekt a gyakorlatban valósítja meg az Európai Unió Tanácsának a magyar EU-s elnökség alatt elfogadott, "A Katasztrófavédelmi Kockázatok Felmérése és értékelése” témájú Tanácsi következtetésének célkitűzését, melynek célja egy közös megközelítés kidolgozása a természeti és ember okozta katasztrófák megelőzésére. </t>
  </si>
  <si>
    <t>Bár az éghajlatváltozás különbözőképpen érinti a településeket, városokat és régiókat, a Kárpát- medencében az utóbbi években immár tipikus éghajlati jelenségek azonosíthatóak, amelyek nem állnak meg az országhatárokon. Ezekben az esetekben a katasztrófavédelemnek is be kell avatkoznia az infrastruktúra, a közlekedés, az élelmiszerellátás biztosításához, és általánosan, az emberek biztonságának és az élhetőség garantálásához. Az OKF a régióban először indít nemzetközi projektet az egységes módszer és gyakorlat kialakításához a szélsőséges időjárás okozta természeti katasztrófák kockázatának elemzésére,kezelésére és a lakosság kellő felkészítésére.</t>
  </si>
  <si>
    <t>FT *</t>
  </si>
  <si>
    <t>ERDF 85%</t>
  </si>
  <si>
    <t>Hazai társfinanszírozás 15%</t>
  </si>
  <si>
    <t>-</t>
  </si>
  <si>
    <t>2.</t>
  </si>
  <si>
    <t>A projekt célja azoknak a legfontosabb fejlesztéseknek a megvalósítása, amelyek segítségével a Katasztrófavédelem számára korszerű infokommunikációs infrastruktúrát lehet bitosítani , ahhoz hogy minél magasabb színvonalon láthassa el Magyarország lakosságának , valamin a nemzetgazdaság és a nemzeti örökség javainak védelmét.</t>
  </si>
  <si>
    <t>EKOP-1.1.10-2012-2012-0001</t>
  </si>
  <si>
    <t>A katasztrófavédelmi informatikai rendszerek döntéstámogató szerepének és biztonságának növelése</t>
  </si>
  <si>
    <t xml:space="preserve">FT </t>
  </si>
  <si>
    <t>3.</t>
  </si>
  <si>
    <t>NFÜ nevében MAG Zrt</t>
  </si>
  <si>
    <t xml:space="preserve">BM  </t>
  </si>
  <si>
    <t>EKOP-2.1.12-2011-2012-0001</t>
  </si>
  <si>
    <t xml:space="preserve">Az európai segélyhívószámra épülő Egységes Segélyhívó Rendszer </t>
  </si>
  <si>
    <t xml:space="preserve">A projekt közvetlen stratégiai célja az Európai Unió irányelvének megfelelő, sőt azon elvárásaiban, komplexitásában túl is mutató, a 112-es európai segélyhívó számon alapuló ESR nemzeti bevezetése. </t>
  </si>
  <si>
    <t>4.</t>
  </si>
  <si>
    <t>SH/2/2/3</t>
  </si>
  <si>
    <t>Mobilgátas védekezés az árvízzel sújtott területeken</t>
  </si>
  <si>
    <t>Svájci donorállam hozzájárulása 85%</t>
  </si>
  <si>
    <t>SEERisk-           Közös Kockázatfelmérés és Készültség a Duna Makrorégióban</t>
  </si>
  <si>
    <t>(BM OKF konzorciumi tagként részesül)</t>
  </si>
  <si>
    <t>FT**</t>
  </si>
  <si>
    <t>KIFÜ</t>
  </si>
  <si>
    <t>5.</t>
  </si>
  <si>
    <t>EKOP 1.A.2 -2012-2012-0007</t>
  </si>
  <si>
    <t>A projekt célja a gyors beavatkozás a veszélyeztetett területen, humánerőforrás minimalizálása, költséghatékonyság, szállítási kapacitás jobb kihasználása. A lokális védekezés segítése. Regionális szinten az átgondolt beavatkozás biztosítása. Az országos beavatkozások logisztikai támogatásának kiterjesztése. A környezetvédelmi szempontok maximális figyelembe vétele. A régiókon átnyúló együttműködés erősítése. Az egyenlőtlenségek csökkentése.</t>
  </si>
  <si>
    <t>megfogalmazott fő cél megvalósítása, nevezetesen a különböző közigazgatási</t>
  </si>
  <si>
    <t>A projekt célja a különböző közigazgatási szakrendszereket érintően olyan informatikai belső fejlesztések támogatása, amelyek szükségesek a közigazgatási eljárások és folyamatok egyszerűsítéséhez és/vagy elősegítik a közigazgatás és a közigazgatás belső folyamatainak megújítását, s tovább erősítik a közigazgatáson belüli informatikai alapú szolgáltatásokat, bővítik az elektronikus ügyintézés lehetőségeit és elősegítik a közigazgatási munka hatékonyabbá és eredményesebbé tételét.</t>
  </si>
  <si>
    <t>A katasztrófavédelem közigazgatási belső folyamatainak elektronizálása és az integrálhatóságának biztosítása a központi és helyi szinteken</t>
  </si>
  <si>
    <t>6.</t>
  </si>
  <si>
    <t>15% BM OKF önrész</t>
  </si>
  <si>
    <t>85% EU támogatás</t>
  </si>
  <si>
    <t>MURA-River 
MURA 2015</t>
  </si>
  <si>
    <t>2013/EX/03
MURA 2015</t>
  </si>
  <si>
    <t>A projekt célja a közös árvízi védekezés fejlesztése Ausztria, Magyarország, Szlovénia és Horvátország között, a Mura folyó mentén. Az eddigi árvízi mentések kimutatták a szorosabb határon átnyúló együttműködés kialakításának szükségét, a standardizált eljárások, a folyékony információcsere és a kapacitás kialakításának fontosságát.</t>
  </si>
  <si>
    <t>Horvát 
Nemzeti Védelmi és Mentési Igazgatóság</t>
  </si>
  <si>
    <t>ECHO/SUB/2013/671509</t>
  </si>
  <si>
    <t>NFÜ nevében VÁTI Nonprofit Kft.</t>
  </si>
  <si>
    <t>NFÜ nevében MAG Zrt.</t>
  </si>
  <si>
    <t>86,61% EKOP 1. prioritás***</t>
  </si>
  <si>
    <t>13,39% EKOP 3. prioritás***</t>
  </si>
  <si>
    <t>86,61% EKOP 2. prioritás***</t>
  </si>
  <si>
    <t>Az Európai Unió támogatásával, valamint nemzetközi támogatással megvalósuló projektek, fejlesztések leírása és az azokra vonatkozó szerződések</t>
  </si>
  <si>
    <t>7.</t>
  </si>
  <si>
    <t>KEOP-5.3.0/A/09-2010-0261</t>
  </si>
  <si>
    <t xml:space="preserve">Baja Hivatásos Tűzoltóság épületének energetikai felújítása. </t>
  </si>
  <si>
    <t xml:space="preserve">A projekt megvalósulási helyszíne 6500 Baja, Tóth Kálmán utca 25., Hrsz:3389 alatt található Baja Hivatásos Tűzoltóság épületének energetikai felújítása. </t>
  </si>
  <si>
    <t>Nemzeti Fejlesztési Minisztérium</t>
  </si>
  <si>
    <t>75% EU támogatás</t>
  </si>
  <si>
    <t>FT</t>
  </si>
  <si>
    <t>15% BM OKF önrész****</t>
  </si>
  <si>
    <t>**** a BM OKF az önrész mértékét megemelte 25.000.000,- Ft-ra</t>
  </si>
  <si>
    <t xml:space="preserve">2014/EX/01
</t>
  </si>
  <si>
    <t>ECHO/SUB/2014/695326</t>
  </si>
  <si>
    <t>44% BM OKF önrész</t>
  </si>
  <si>
    <t>56% EU támogatás</t>
  </si>
  <si>
    <t>LFB The London Fire and Emergency Planning Authority</t>
  </si>
  <si>
    <t>"Exercise Unified Response - EUR15"</t>
  </si>
  <si>
    <t xml:space="preserve">A projekt célja egy USAR gyakorlat megtartása. A londoni tűzoltóság szervezésében kerül megrendezésre, a vezető partneren kívül Magyarország és Olaszország egy-egy nehéz USAR csoporttal, míg Ciprus egy közepes USAR kötelékkel képviselteti magát a gyakorlaton. </t>
  </si>
  <si>
    <t>BM OKF konzorciumi tag</t>
  </si>
  <si>
    <t>A projekt célja, hogy rendszerbe integrálja a kritikus 
infrastruktúra éghajlatváltozással szembeni sérülékenységével kapcsolatos információkat is, ehhez szükséges a kapcsolódó módszertan és a sérülékenységet mutató indikátorok kidolgozása, valamint térinformatikai adatrétegek előállítása és az alapadatok részletes leírása.</t>
  </si>
  <si>
    <t>PSZI-348/204/2015</t>
  </si>
  <si>
    <t>Országos Meterológiai Szolgálat</t>
  </si>
  <si>
    <t>8.</t>
  </si>
  <si>
    <t>9.</t>
  </si>
  <si>
    <t>100% EGT Finanszírozási Mechanizmus 
2009-2014 Alkalmazkodás az Éghajlatváltozáshoz Magyarországon Programja</t>
  </si>
  <si>
    <t>HU-04-C1-C12</t>
  </si>
  <si>
    <t>Alkalmazkodás az Éghajlatváltozáshoz, Nemzeti Alkalmazkodás Térinformatikai Rendszer (NATéR) kiterjesztése más szerkorokra</t>
  </si>
  <si>
    <t>10.</t>
  </si>
  <si>
    <t>Eurban Water Aid</t>
  </si>
  <si>
    <t xml:space="preserve">ECHO/SUB/2015/719073 </t>
  </si>
  <si>
    <t>A projekt általános célja az árvízi reagálási képességek javítása, különös tekintettel a víztisztitás és a polgári védelmi mentőcsapatok együttműködésére. A projekt specifikus célja egy terepgyakorlat megvalósításán felül egy, a víztisztító modulok kárhelyszíni működésével kapcsolatos kézikönyv elkészítése, a befogadó nemzeti támogatás (Host Nation Support) eljárásainak tesztelése, begyakorlása.</t>
  </si>
  <si>
    <t xml:space="preserve">EU Bizottság - DG ECHO </t>
  </si>
  <si>
    <t>85 % EU támogatás</t>
  </si>
  <si>
    <t>15 % BM OKF önrész</t>
  </si>
  <si>
    <t>BM OKF konzorcium vezető</t>
  </si>
  <si>
    <t>EUR**</t>
  </si>
  <si>
    <t>11.</t>
  </si>
  <si>
    <t>A katasztrófavédelmi intézményrendszer helyi szintű kapacitásfejlesztése</t>
  </si>
  <si>
    <t>HU11-0006-PP3-2013</t>
  </si>
  <si>
    <t>HU11-0006-HU11-PP3-2013</t>
  </si>
  <si>
    <t xml:space="preserve">Hazai társfinanszírozás </t>
  </si>
  <si>
    <t>5,28 % BM OKF önrész</t>
  </si>
  <si>
    <t>Norvég Finanszírozási Mechanizmus  2009-2014 Kapacitásfejlesztés és intézményközi együttműködés programja - támogatás</t>
  </si>
  <si>
    <t xml:space="preserve">A projekt fő célja a katasztrófakezelés- valamint a kárenyhítés intézményi hátterének fejlesztése, egy komplex, innovatív, helyi szintű katasztrófakezelési logisztikai rendszer kialakítása norvég tapasztalatok alapján. </t>
  </si>
  <si>
    <t>Széchenyi Programiroda Nonprofit Kft. (VÁTI Nonprofit Kft)</t>
  </si>
  <si>
    <t>Finanszírozási 
forrás</t>
  </si>
  <si>
    <t xml:space="preserve">Támogatás összege
</t>
  </si>
  <si>
    <t>Szerződés 
kelte</t>
  </si>
  <si>
    <t xml:space="preserve">Szerződő felek
</t>
  </si>
  <si>
    <t xml:space="preserve">Szerződés száma
</t>
  </si>
  <si>
    <t xml:space="preserve">A projekt leírása
</t>
  </si>
  <si>
    <t xml:space="preserve">Projekt neve
</t>
  </si>
  <si>
    <t>Projekt 
státusza</t>
  </si>
  <si>
    <t xml:space="preserve">Projekt 
azonosító száma
</t>
  </si>
  <si>
    <t>Miniszter-elnökség
Nemzeti Együttműkö-dési Programok Végrehajtási Főosztálya</t>
  </si>
  <si>
    <t xml:space="preserve">*szerződéskötéskori MNB középárfolyamon számolva
</t>
  </si>
  <si>
    <t>**BM OKF kedvezményezett támogatási összege</t>
  </si>
  <si>
    <t>***2013. december 1-től a MAG Zrt. egyoldalú TSZ módostíás alapján az EKOP projekteknél a 2. prioritás 70%-ra, a 3. prioritás 30%-ra változott</t>
  </si>
  <si>
    <t>Befejezett</t>
  </si>
  <si>
    <t xml:space="preserve">Folyamatban </t>
  </si>
  <si>
    <t>Befejezett, 
Lezárt</t>
  </si>
  <si>
    <t>Szakamailag megvalósított, 
pénzügyileg folymatban.</t>
  </si>
  <si>
    <t>Szakamailag megvalósított, 
pénzügyileg folymatban</t>
  </si>
  <si>
    <t xml:space="preserve">Befejezett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</si>
</sst>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F_t_-;\-* #,##0.0\ _F_t_-;_-* &quot;-&quot;??\ _F_t_-;_-@_-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#,##0.0"/>
    <numFmt numFmtId="179" formatCode="#,##0.000"/>
    <numFmt numFmtId="180" formatCode="#,##0.0000"/>
    <numFmt numFmtId="181" formatCode="#,##0.00000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/>
    </xf>
    <xf numFmtId="43" fontId="0" fillId="0" borderId="1" xfId="15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173" fontId="0" fillId="0" borderId="3" xfId="15" applyNumberFormat="1" applyFont="1" applyBorder="1" applyAlignment="1">
      <alignment horizontal="justify" vertical="top"/>
    </xf>
    <xf numFmtId="14" fontId="0" fillId="0" borderId="0" xfId="0" applyNumberFormat="1" applyBorder="1" applyAlignment="1">
      <alignment horizontal="justify" vertical="top"/>
    </xf>
    <xf numFmtId="0" fontId="7" fillId="0" borderId="0" xfId="0" applyFont="1" applyBorder="1" applyAlignment="1">
      <alignment wrapText="1"/>
    </xf>
    <xf numFmtId="173" fontId="0" fillId="0" borderId="3" xfId="15" applyNumberFormat="1" applyFont="1" applyBorder="1" applyAlignment="1">
      <alignment horizontal="right" vertical="top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14" fontId="0" fillId="0" borderId="0" xfId="0" applyNumberForma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right" wrapText="1"/>
    </xf>
    <xf numFmtId="0" fontId="0" fillId="0" borderId="1" xfId="0" applyBorder="1" applyAlignment="1">
      <alignment horizontal="center" vertical="top" wrapText="1"/>
    </xf>
    <xf numFmtId="0" fontId="7" fillId="0" borderId="7" xfId="0" applyFont="1" applyBorder="1" applyAlignment="1">
      <alignment horizontal="justify" vertical="top"/>
    </xf>
    <xf numFmtId="14" fontId="0" fillId="0" borderId="1" xfId="0" applyNumberFormat="1" applyFont="1" applyBorder="1" applyAlignment="1">
      <alignment horizontal="justify" vertical="top"/>
    </xf>
    <xf numFmtId="0" fontId="7" fillId="0" borderId="1" xfId="0" applyFont="1" applyBorder="1" applyAlignment="1">
      <alignment wrapText="1"/>
    </xf>
    <xf numFmtId="0" fontId="0" fillId="0" borderId="8" xfId="0" applyBorder="1" applyAlignment="1">
      <alignment horizontal="justify" vertical="top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0" fillId="2" borderId="9" xfId="0" applyFill="1" applyBorder="1" applyAlignment="1">
      <alignment horizontal="justify" vertical="top"/>
    </xf>
    <xf numFmtId="0" fontId="0" fillId="2" borderId="10" xfId="0" applyFill="1" applyBorder="1" applyAlignment="1">
      <alignment horizontal="justify" vertical="top"/>
    </xf>
    <xf numFmtId="0" fontId="3" fillId="2" borderId="11" xfId="0" applyFont="1" applyFill="1" applyBorder="1" applyAlignment="1">
      <alignment horizontal="justify" vertical="top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justify" vertical="top" wrapText="1"/>
    </xf>
    <xf numFmtId="14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top" wrapText="1"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/>
    </xf>
    <xf numFmtId="9" fontId="0" fillId="3" borderId="13" xfId="0" applyNumberForma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4" fontId="4" fillId="0" borderId="1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173" fontId="0" fillId="0" borderId="15" xfId="15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/>
    </xf>
    <xf numFmtId="173" fontId="0" fillId="0" borderId="1" xfId="15" applyNumberFormat="1" applyFont="1" applyBorder="1" applyAlignment="1">
      <alignment horizontal="right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3" fontId="4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2" xfId="0" applyFont="1" applyBorder="1" applyAlignment="1">
      <alignment horizontal="center" vertical="top" wrapText="1"/>
    </xf>
    <xf numFmtId="14" fontId="0" fillId="0" borderId="2" xfId="0" applyNumberFormat="1" applyBorder="1" applyAlignment="1">
      <alignment horizontal="justify" vertical="top"/>
    </xf>
    <xf numFmtId="173" fontId="0" fillId="0" borderId="1" xfId="15" applyNumberFormat="1" applyFont="1" applyBorder="1" applyAlignment="1">
      <alignment horizontal="justify" vertical="top"/>
    </xf>
    <xf numFmtId="173" fontId="0" fillId="0" borderId="3" xfId="15" applyNumberFormat="1" applyFont="1" applyBorder="1" applyAlignment="1">
      <alignment horizontal="justify" vertical="top"/>
    </xf>
    <xf numFmtId="0" fontId="0" fillId="3" borderId="21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20" xfId="0" applyBorder="1" applyAlignment="1">
      <alignment horizontal="justify" vertical="top" wrapText="1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173" fontId="1" fillId="2" borderId="25" xfId="15" applyNumberFormat="1" applyFont="1" applyFill="1" applyBorder="1" applyAlignment="1">
      <alignment horizontal="center" vertical="top"/>
    </xf>
    <xf numFmtId="0" fontId="0" fillId="0" borderId="26" xfId="0" applyBorder="1" applyAlignment="1">
      <alignment/>
    </xf>
    <xf numFmtId="43" fontId="1" fillId="2" borderId="5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justify" vertical="top" wrapText="1"/>
    </xf>
    <xf numFmtId="173" fontId="0" fillId="0" borderId="5" xfId="15" applyNumberFormat="1" applyFont="1" applyBorder="1" applyAlignment="1">
      <alignment horizontal="justify" vertical="top"/>
    </xf>
    <xf numFmtId="173" fontId="0" fillId="0" borderId="6" xfId="15" applyNumberFormat="1" applyFont="1" applyBorder="1" applyAlignment="1">
      <alignment horizontal="justify" vertical="top"/>
    </xf>
    <xf numFmtId="173" fontId="0" fillId="0" borderId="27" xfId="15" applyNumberFormat="1" applyFont="1" applyBorder="1" applyAlignment="1">
      <alignment horizontal="justify" vertical="top"/>
    </xf>
    <xf numFmtId="173" fontId="0" fillId="0" borderId="28" xfId="15" applyNumberFormat="1" applyFont="1" applyBorder="1" applyAlignment="1">
      <alignment horizontal="justify" vertical="top"/>
    </xf>
    <xf numFmtId="0" fontId="0" fillId="0" borderId="29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3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3" fontId="1" fillId="2" borderId="6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justify" vertical="top" wrapText="1"/>
    </xf>
    <xf numFmtId="0" fontId="0" fillId="2" borderId="18" xfId="0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justify" vertical="top" wrapText="1"/>
    </xf>
    <xf numFmtId="0" fontId="0" fillId="2" borderId="18" xfId="0" applyFill="1" applyBorder="1" applyAlignment="1">
      <alignment horizontal="justify" vertical="top"/>
    </xf>
    <xf numFmtId="173" fontId="1" fillId="2" borderId="33" xfId="15" applyNumberFormat="1" applyFont="1" applyFill="1" applyBorder="1" applyAlignment="1">
      <alignment horizontal="center" vertical="top"/>
    </xf>
    <xf numFmtId="173" fontId="1" fillId="2" borderId="34" xfId="15" applyNumberFormat="1" applyFont="1" applyFill="1" applyBorder="1" applyAlignment="1">
      <alignment horizontal="center" vertical="top"/>
    </xf>
    <xf numFmtId="173" fontId="1" fillId="2" borderId="35" xfId="15" applyNumberFormat="1" applyFont="1" applyFill="1" applyBorder="1" applyAlignment="1">
      <alignment horizontal="center" vertical="top"/>
    </xf>
    <xf numFmtId="173" fontId="1" fillId="2" borderId="30" xfId="15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justify" vertical="top" wrapText="1"/>
    </xf>
    <xf numFmtId="0" fontId="0" fillId="2" borderId="12" xfId="0" applyFill="1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justify" vertical="top" wrapText="1"/>
    </xf>
    <xf numFmtId="14" fontId="0" fillId="0" borderId="13" xfId="0" applyNumberForma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3" xfId="0" applyFill="1" applyBorder="1" applyAlignment="1">
      <alignment horizontal="justify" vertical="top" wrapText="1"/>
    </xf>
    <xf numFmtId="0" fontId="0" fillId="0" borderId="13" xfId="0" applyFill="1" applyBorder="1" applyAlignment="1">
      <alignment horizontal="center" vertical="top" wrapText="1"/>
    </xf>
    <xf numFmtId="14" fontId="0" fillId="0" borderId="13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justify" vertical="top" wrapText="1"/>
    </xf>
    <xf numFmtId="0" fontId="0" fillId="2" borderId="32" xfId="0" applyFill="1" applyBorder="1" applyAlignment="1">
      <alignment horizontal="justify" vertical="top"/>
    </xf>
    <xf numFmtId="0" fontId="0" fillId="2" borderId="23" xfId="0" applyFill="1" applyBorder="1" applyAlignment="1">
      <alignment horizontal="justify" vertical="top"/>
    </xf>
    <xf numFmtId="0" fontId="7" fillId="2" borderId="23" xfId="0" applyFont="1" applyFill="1" applyBorder="1" applyAlignment="1">
      <alignment horizontal="left" vertical="top"/>
    </xf>
    <xf numFmtId="0" fontId="0" fillId="2" borderId="2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justify" vertical="top" wrapText="1"/>
    </xf>
    <xf numFmtId="14" fontId="0" fillId="2" borderId="23" xfId="0" applyNumberForma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/>
    </xf>
    <xf numFmtId="3" fontId="8" fillId="2" borderId="37" xfId="0" applyNumberFormat="1" applyFont="1" applyFill="1" applyBorder="1" applyAlignment="1">
      <alignment/>
    </xf>
    <xf numFmtId="0" fontId="0" fillId="0" borderId="19" xfId="0" applyBorder="1" applyAlignment="1">
      <alignment horizontal="justify" vertical="top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14" fontId="0" fillId="0" borderId="18" xfId="0" applyNumberFormat="1" applyBorder="1" applyAlignment="1">
      <alignment horizontal="center" vertical="center"/>
    </xf>
    <xf numFmtId="3" fontId="4" fillId="0" borderId="2" xfId="0" applyNumberFormat="1" applyFont="1" applyBorder="1" applyAlignment="1">
      <alignment/>
    </xf>
    <xf numFmtId="173" fontId="0" fillId="0" borderId="2" xfId="15" applyNumberFormat="1" applyFont="1" applyBorder="1" applyAlignment="1">
      <alignment horizontal="right" wrapText="1"/>
    </xf>
    <xf numFmtId="173" fontId="1" fillId="2" borderId="23" xfId="15" applyNumberFormat="1" applyFont="1" applyFill="1" applyBorder="1" applyAlignment="1">
      <alignment horizontal="right" wrapText="1"/>
    </xf>
    <xf numFmtId="173" fontId="1" fillId="2" borderId="37" xfId="15" applyNumberFormat="1" applyFont="1" applyFill="1" applyBorder="1" applyAlignment="1">
      <alignment horizontal="right" wrapText="1"/>
    </xf>
    <xf numFmtId="0" fontId="7" fillId="2" borderId="23" xfId="0" applyFont="1" applyFill="1" applyBorder="1" applyAlignment="1">
      <alignment horizontal="left" vertical="top" wrapText="1"/>
    </xf>
    <xf numFmtId="4" fontId="8" fillId="2" borderId="23" xfId="0" applyNumberFormat="1" applyFont="1" applyFill="1" applyBorder="1" applyAlignment="1">
      <alignment/>
    </xf>
    <xf numFmtId="0" fontId="7" fillId="0" borderId="18" xfId="0" applyFont="1" applyBorder="1" applyAlignment="1">
      <alignment horizontal="left" vertical="top"/>
    </xf>
    <xf numFmtId="173" fontId="0" fillId="0" borderId="15" xfId="15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justify" vertical="top"/>
    </xf>
    <xf numFmtId="0" fontId="1" fillId="0" borderId="17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73" fontId="0" fillId="2" borderId="33" xfId="15" applyNumberFormat="1" applyFont="1" applyFill="1" applyBorder="1" applyAlignment="1">
      <alignment horizontal="center" vertical="top"/>
    </xf>
    <xf numFmtId="173" fontId="0" fillId="2" borderId="34" xfId="15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173" fontId="0" fillId="2" borderId="37" xfId="15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73" fontId="1" fillId="2" borderId="6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173" fontId="0" fillId="0" borderId="2" xfId="15" applyNumberFormat="1" applyFont="1" applyBorder="1" applyAlignment="1">
      <alignment horizontal="justify" vertical="top"/>
    </xf>
    <xf numFmtId="173" fontId="0" fillId="0" borderId="15" xfId="15" applyNumberFormat="1" applyFont="1" applyBorder="1" applyAlignment="1">
      <alignment horizontal="justify" vertical="top"/>
    </xf>
    <xf numFmtId="0" fontId="0" fillId="2" borderId="32" xfId="0" applyFill="1" applyBorder="1" applyAlignment="1">
      <alignment/>
    </xf>
    <xf numFmtId="0" fontId="0" fillId="2" borderId="23" xfId="0" applyFill="1" applyBorder="1" applyAlignment="1">
      <alignment/>
    </xf>
    <xf numFmtId="173" fontId="1" fillId="2" borderId="31" xfId="0" applyNumberFormat="1" applyFont="1" applyFill="1" applyBorder="1" applyAlignment="1">
      <alignment horizontal="center"/>
    </xf>
    <xf numFmtId="173" fontId="1" fillId="2" borderId="24" xfId="0" applyNumberFormat="1" applyFont="1" applyFill="1" applyBorder="1" applyAlignment="1">
      <alignment horizontal="center"/>
    </xf>
    <xf numFmtId="173" fontId="1" fillId="2" borderId="37" xfId="0" applyNumberFormat="1" applyFont="1" applyFill="1" applyBorder="1" applyAlignment="1">
      <alignment horizontal="center"/>
    </xf>
    <xf numFmtId="173" fontId="0" fillId="0" borderId="1" xfId="15" applyNumberFormat="1" applyFont="1" applyFill="1" applyBorder="1" applyAlignment="1">
      <alignment horizontal="right" wrapText="1"/>
    </xf>
    <xf numFmtId="173" fontId="0" fillId="0" borderId="2" xfId="15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75" zoomScaleSheetLayoutView="75" workbookViewId="0" topLeftCell="A28">
      <selection activeCell="I45" sqref="I45:J47"/>
    </sheetView>
  </sheetViews>
  <sheetFormatPr defaultColWidth="9.00390625" defaultRowHeight="12.75"/>
  <cols>
    <col min="1" max="1" width="18.875" style="0" customWidth="1"/>
    <col min="2" max="2" width="19.625" style="0" customWidth="1"/>
    <col min="3" max="3" width="55.00390625" style="0" bestFit="1" customWidth="1"/>
    <col min="4" max="4" width="21.875" style="0" customWidth="1"/>
    <col min="5" max="5" width="12.25390625" style="0" customWidth="1"/>
    <col min="6" max="6" width="14.125" style="0" customWidth="1"/>
    <col min="7" max="7" width="15.25390625" style="0" customWidth="1"/>
    <col min="8" max="8" width="19.875" style="0" customWidth="1"/>
    <col min="9" max="9" width="15.75390625" style="0" bestFit="1" customWidth="1"/>
    <col min="10" max="10" width="18.00390625" style="0" bestFit="1" customWidth="1"/>
    <col min="11" max="11" width="15.375" style="0" customWidth="1"/>
  </cols>
  <sheetData>
    <row r="1" spans="1:12" ht="15.75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</row>
    <row r="3" ht="13.5" thickBot="1"/>
    <row r="4" spans="1:12" ht="43.5" customHeight="1" thickBot="1">
      <c r="A4" s="109" t="s">
        <v>99</v>
      </c>
      <c r="B4" s="107" t="s">
        <v>101</v>
      </c>
      <c r="C4" s="107" t="s">
        <v>98</v>
      </c>
      <c r="D4" s="107" t="s">
        <v>97</v>
      </c>
      <c r="E4" s="108" t="s">
        <v>96</v>
      </c>
      <c r="F4" s="88"/>
      <c r="G4" s="107" t="s">
        <v>95</v>
      </c>
      <c r="H4" s="105" t="s">
        <v>93</v>
      </c>
      <c r="I4" s="106" t="s">
        <v>94</v>
      </c>
      <c r="J4" s="89"/>
      <c r="K4" s="187" t="s">
        <v>100</v>
      </c>
      <c r="L4" s="91"/>
    </row>
    <row r="5" spans="1:12" ht="12.75">
      <c r="A5" s="37" t="s">
        <v>4</v>
      </c>
      <c r="B5" s="42"/>
      <c r="C5" s="42"/>
      <c r="D5" s="42"/>
      <c r="E5" s="42"/>
      <c r="F5" s="42"/>
      <c r="G5" s="42"/>
      <c r="H5" s="42"/>
      <c r="I5" s="43" t="s">
        <v>2</v>
      </c>
      <c r="J5" s="44" t="s">
        <v>7</v>
      </c>
      <c r="K5" s="182" t="s">
        <v>111</v>
      </c>
      <c r="L5" s="101"/>
    </row>
    <row r="6" spans="1:12" ht="135" customHeight="1">
      <c r="A6" s="85" t="s">
        <v>26</v>
      </c>
      <c r="B6" s="163" t="s">
        <v>0</v>
      </c>
      <c r="C6" s="8" t="s">
        <v>5</v>
      </c>
      <c r="D6" s="22" t="s">
        <v>10</v>
      </c>
      <c r="E6" s="3" t="s">
        <v>1</v>
      </c>
      <c r="F6" s="3" t="s">
        <v>44</v>
      </c>
      <c r="G6" s="4">
        <v>41064</v>
      </c>
      <c r="H6" s="4" t="s">
        <v>8</v>
      </c>
      <c r="I6" s="5">
        <v>337285.95</v>
      </c>
      <c r="J6" s="9">
        <f>304.48*I6</f>
        <v>102696826.05600001</v>
      </c>
      <c r="K6" s="177"/>
      <c r="L6" s="101"/>
    </row>
    <row r="7" spans="1:12" ht="180">
      <c r="A7" s="75"/>
      <c r="B7" s="164"/>
      <c r="C7" s="8" t="s">
        <v>6</v>
      </c>
      <c r="D7" s="3" t="s">
        <v>3</v>
      </c>
      <c r="E7" s="3" t="s">
        <v>1</v>
      </c>
      <c r="F7" s="3" t="s">
        <v>44</v>
      </c>
      <c r="G7" s="10">
        <v>41142</v>
      </c>
      <c r="H7" s="3" t="s">
        <v>9</v>
      </c>
      <c r="I7" s="5">
        <v>59521.05</v>
      </c>
      <c r="J7" s="9">
        <f>276.07*I7</f>
        <v>16431976.273500001</v>
      </c>
      <c r="K7" s="184"/>
      <c r="L7" s="101"/>
    </row>
    <row r="8" spans="1:12" ht="13.5" thickBot="1">
      <c r="A8" s="13"/>
      <c r="B8" s="14"/>
      <c r="C8" s="14"/>
      <c r="D8" s="14"/>
      <c r="E8" s="14"/>
      <c r="F8" s="14"/>
      <c r="G8" s="14"/>
      <c r="H8" s="14"/>
      <c r="I8" s="92">
        <f>SUM(I6:I7)</f>
        <v>396807</v>
      </c>
      <c r="J8" s="93">
        <f>SUM(J6:J7)</f>
        <v>119128802.3295</v>
      </c>
      <c r="K8" s="93"/>
      <c r="L8" s="101"/>
    </row>
    <row r="9" spans="1:16" ht="12.75">
      <c r="A9" s="37" t="s">
        <v>11</v>
      </c>
      <c r="B9" s="42"/>
      <c r="C9" s="42"/>
      <c r="D9" s="42"/>
      <c r="E9" s="42"/>
      <c r="F9" s="42"/>
      <c r="G9" s="42"/>
      <c r="H9" s="42"/>
      <c r="I9" s="94" t="s">
        <v>28</v>
      </c>
      <c r="J9" s="95"/>
      <c r="K9" s="182" t="s">
        <v>106</v>
      </c>
      <c r="L9" s="101"/>
      <c r="M9" s="2"/>
      <c r="N9" s="2"/>
      <c r="O9" s="2"/>
      <c r="P9" s="2"/>
    </row>
    <row r="10" spans="1:16" ht="25.5">
      <c r="A10" s="72" t="s">
        <v>14</v>
      </c>
      <c r="B10" s="165" t="s">
        <v>13</v>
      </c>
      <c r="C10" s="83" t="s">
        <v>12</v>
      </c>
      <c r="D10" s="54" t="s">
        <v>13</v>
      </c>
      <c r="E10" s="3" t="s">
        <v>18</v>
      </c>
      <c r="F10" s="70" t="s">
        <v>45</v>
      </c>
      <c r="G10" s="78">
        <v>41304</v>
      </c>
      <c r="H10" s="3" t="s">
        <v>46</v>
      </c>
      <c r="I10" s="79">
        <f>1489000000*0.8661</f>
        <v>1289622900</v>
      </c>
      <c r="J10" s="80"/>
      <c r="K10" s="177"/>
      <c r="L10" s="101"/>
      <c r="M10" s="2"/>
      <c r="N10" s="2"/>
      <c r="O10" s="2"/>
      <c r="P10" s="2"/>
    </row>
    <row r="11" spans="1:16" ht="77.25" customHeight="1">
      <c r="A11" s="87"/>
      <c r="B11" s="166"/>
      <c r="C11" s="83"/>
      <c r="D11" s="55"/>
      <c r="E11" s="3" t="s">
        <v>27</v>
      </c>
      <c r="F11" s="70"/>
      <c r="G11" s="76"/>
      <c r="H11" s="3" t="s">
        <v>47</v>
      </c>
      <c r="I11" s="79">
        <f>1489000000*0.1339</f>
        <v>199377100</v>
      </c>
      <c r="J11" s="80"/>
      <c r="K11" s="184"/>
      <c r="L11" s="101"/>
      <c r="M11" s="2"/>
      <c r="N11" s="2"/>
      <c r="O11" s="2"/>
      <c r="P11" s="2"/>
    </row>
    <row r="12" spans="1:16" ht="13.5" thickBot="1">
      <c r="A12" s="13"/>
      <c r="B12" s="14"/>
      <c r="C12" s="14"/>
      <c r="D12" s="14"/>
      <c r="E12" s="14"/>
      <c r="F12" s="14"/>
      <c r="G12" s="14"/>
      <c r="H12" s="14"/>
      <c r="I12" s="112">
        <f>SUM(I10:J11)</f>
        <v>1489000000</v>
      </c>
      <c r="J12" s="113"/>
      <c r="K12" s="185"/>
      <c r="L12" s="101"/>
      <c r="M12" s="2"/>
      <c r="N12" s="2"/>
      <c r="O12" s="2"/>
      <c r="P12" s="2"/>
    </row>
    <row r="13" spans="1:16" ht="12.75">
      <c r="A13" s="37" t="s">
        <v>16</v>
      </c>
      <c r="B13" s="42"/>
      <c r="C13" s="42"/>
      <c r="D13" s="42"/>
      <c r="E13" s="42"/>
      <c r="F13" s="42"/>
      <c r="G13" s="42"/>
      <c r="H13" s="42"/>
      <c r="I13" s="94" t="s">
        <v>28</v>
      </c>
      <c r="J13" s="95"/>
      <c r="K13" s="182" t="s">
        <v>106</v>
      </c>
      <c r="L13" s="101"/>
      <c r="M13" s="2"/>
      <c r="N13" s="2"/>
      <c r="O13" s="2"/>
      <c r="P13" s="2"/>
    </row>
    <row r="14" spans="1:16" ht="36" customHeight="1">
      <c r="A14" s="52" t="s">
        <v>20</v>
      </c>
      <c r="B14" s="167" t="s">
        <v>19</v>
      </c>
      <c r="C14" s="83" t="s">
        <v>21</v>
      </c>
      <c r="D14" s="70" t="s">
        <v>19</v>
      </c>
      <c r="E14" s="3" t="s">
        <v>29</v>
      </c>
      <c r="F14" s="70" t="s">
        <v>44</v>
      </c>
      <c r="G14" s="78">
        <v>41114</v>
      </c>
      <c r="H14" s="3" t="s">
        <v>48</v>
      </c>
      <c r="I14" s="79">
        <v>414667319</v>
      </c>
      <c r="J14" s="80"/>
      <c r="K14" s="177"/>
      <c r="L14" s="101"/>
      <c r="M14" s="2"/>
      <c r="N14" s="2"/>
      <c r="O14" s="2"/>
      <c r="P14" s="2"/>
    </row>
    <row r="15" spans="1:16" ht="54.75" customHeight="1">
      <c r="A15" s="52"/>
      <c r="B15" s="167"/>
      <c r="C15" s="83"/>
      <c r="D15" s="70"/>
      <c r="E15" s="3" t="s">
        <v>27</v>
      </c>
      <c r="F15" s="70"/>
      <c r="G15" s="76"/>
      <c r="H15" s="3" t="s">
        <v>47</v>
      </c>
      <c r="I15" s="79">
        <v>64108017</v>
      </c>
      <c r="J15" s="80"/>
      <c r="K15" s="184"/>
      <c r="L15" s="101"/>
      <c r="M15" s="2"/>
      <c r="N15" s="2"/>
      <c r="O15" s="2"/>
      <c r="P15" s="2"/>
    </row>
    <row r="16" spans="1:16" ht="13.5" thickBot="1">
      <c r="A16" s="13"/>
      <c r="B16" s="14"/>
      <c r="C16" s="14"/>
      <c r="D16" s="14"/>
      <c r="E16" s="14"/>
      <c r="F16" s="14"/>
      <c r="G16" s="14"/>
      <c r="H16" s="14"/>
      <c r="I16" s="112">
        <f>SUM(I14:J15)</f>
        <v>478775336</v>
      </c>
      <c r="J16" s="113"/>
      <c r="K16" s="114"/>
      <c r="L16" s="101"/>
      <c r="M16" s="2"/>
      <c r="N16" s="2"/>
      <c r="O16" s="2"/>
      <c r="P16" s="2"/>
    </row>
    <row r="17" spans="1:16" ht="12.75">
      <c r="A17" s="37" t="s">
        <v>22</v>
      </c>
      <c r="B17" s="42"/>
      <c r="C17" s="42"/>
      <c r="D17" s="42"/>
      <c r="E17" s="42"/>
      <c r="F17" s="42"/>
      <c r="G17" s="42"/>
      <c r="H17" s="42"/>
      <c r="I17" s="94" t="s">
        <v>15</v>
      </c>
      <c r="J17" s="95"/>
      <c r="K17" s="179" t="s">
        <v>107</v>
      </c>
      <c r="L17" s="101"/>
      <c r="M17" s="2"/>
      <c r="N17" s="2"/>
      <c r="O17" s="2"/>
      <c r="P17" s="2"/>
    </row>
    <row r="18" spans="1:16" ht="57.75" customHeight="1">
      <c r="A18" s="52" t="s">
        <v>24</v>
      </c>
      <c r="B18" s="167" t="s">
        <v>23</v>
      </c>
      <c r="C18" s="83" t="s">
        <v>32</v>
      </c>
      <c r="D18" s="70" t="s">
        <v>23</v>
      </c>
      <c r="E18" s="70" t="s">
        <v>1</v>
      </c>
      <c r="F18" s="70" t="s">
        <v>92</v>
      </c>
      <c r="G18" s="78">
        <v>41184</v>
      </c>
      <c r="H18" s="6" t="s">
        <v>25</v>
      </c>
      <c r="I18" s="79">
        <v>848166744</v>
      </c>
      <c r="J18" s="80"/>
      <c r="K18" s="180"/>
      <c r="L18" s="101"/>
      <c r="M18" s="2"/>
      <c r="N18" s="2"/>
      <c r="O18" s="2"/>
      <c r="P18" s="2"/>
    </row>
    <row r="19" spans="1:16" ht="89.25" customHeight="1" thickBot="1">
      <c r="A19" s="72"/>
      <c r="B19" s="165"/>
      <c r="C19" s="188"/>
      <c r="D19" s="54"/>
      <c r="E19" s="54"/>
      <c r="F19" s="54"/>
      <c r="G19" s="74"/>
      <c r="H19" s="7" t="s">
        <v>9</v>
      </c>
      <c r="I19" s="189">
        <v>149676682</v>
      </c>
      <c r="J19" s="190"/>
      <c r="K19" s="180"/>
      <c r="L19" s="101"/>
      <c r="M19" s="2"/>
      <c r="N19" s="2"/>
      <c r="O19" s="2"/>
      <c r="P19" s="2"/>
    </row>
    <row r="20" spans="1:16" ht="15.75" customHeight="1" thickBot="1">
      <c r="A20" s="191"/>
      <c r="B20" s="192"/>
      <c r="C20" s="192"/>
      <c r="D20" s="192"/>
      <c r="E20" s="192"/>
      <c r="F20" s="192"/>
      <c r="G20" s="192"/>
      <c r="H20" s="192"/>
      <c r="I20" s="193">
        <f>SUM(I18:J19)</f>
        <v>997843426</v>
      </c>
      <c r="J20" s="194"/>
      <c r="K20" s="195"/>
      <c r="L20" s="101"/>
      <c r="M20" s="2"/>
      <c r="N20" s="2"/>
      <c r="O20" s="2"/>
      <c r="P20" s="2"/>
    </row>
    <row r="21" spans="1:16" ht="12.75">
      <c r="A21" s="37" t="s">
        <v>30</v>
      </c>
      <c r="B21" s="42"/>
      <c r="C21" s="42"/>
      <c r="D21" s="42"/>
      <c r="E21" s="42"/>
      <c r="F21" s="42"/>
      <c r="G21" s="42"/>
      <c r="H21" s="42"/>
      <c r="I21" s="94" t="s">
        <v>56</v>
      </c>
      <c r="J21" s="95"/>
      <c r="K21" s="182" t="s">
        <v>106</v>
      </c>
      <c r="L21" s="101"/>
      <c r="M21" s="2"/>
      <c r="N21" s="2"/>
      <c r="O21" s="2"/>
      <c r="P21" s="2"/>
    </row>
    <row r="22" spans="1:16" ht="75" customHeight="1">
      <c r="A22" s="52" t="s">
        <v>35</v>
      </c>
      <c r="B22" s="167" t="s">
        <v>31</v>
      </c>
      <c r="C22" s="83" t="s">
        <v>34</v>
      </c>
      <c r="D22" s="70" t="s">
        <v>31</v>
      </c>
      <c r="E22" s="70" t="s">
        <v>1</v>
      </c>
      <c r="F22" s="70" t="s">
        <v>17</v>
      </c>
      <c r="G22" s="78">
        <v>41374</v>
      </c>
      <c r="H22" s="3" t="s">
        <v>46</v>
      </c>
      <c r="I22" s="99">
        <v>251169000</v>
      </c>
      <c r="J22" s="100"/>
      <c r="K22" s="177"/>
      <c r="L22" s="101"/>
      <c r="M22" s="2"/>
      <c r="N22" s="2"/>
      <c r="O22" s="2"/>
      <c r="P22" s="2"/>
    </row>
    <row r="23" spans="1:16" ht="79.5" customHeight="1">
      <c r="A23" s="52"/>
      <c r="B23" s="167"/>
      <c r="C23" s="83" t="s">
        <v>33</v>
      </c>
      <c r="D23" s="70"/>
      <c r="E23" s="70"/>
      <c r="F23" s="70"/>
      <c r="G23" s="76"/>
      <c r="H23" s="3" t="s">
        <v>47</v>
      </c>
      <c r="I23" s="99">
        <v>38831000</v>
      </c>
      <c r="J23" s="100"/>
      <c r="K23" s="184"/>
      <c r="L23" s="101"/>
      <c r="M23" s="2"/>
      <c r="N23" s="2"/>
      <c r="O23" s="2"/>
      <c r="P23" s="2"/>
    </row>
    <row r="24" spans="1:16" ht="15.75" customHeight="1" thickBot="1">
      <c r="A24" s="115"/>
      <c r="B24" s="116"/>
      <c r="C24" s="117"/>
      <c r="D24" s="116"/>
      <c r="E24" s="116"/>
      <c r="F24" s="116"/>
      <c r="G24" s="118"/>
      <c r="H24" s="116"/>
      <c r="I24" s="119">
        <f>I22+I23</f>
        <v>290000000</v>
      </c>
      <c r="J24" s="120"/>
      <c r="K24" s="168"/>
      <c r="L24" s="169"/>
      <c r="M24" s="2"/>
      <c r="N24" s="2"/>
      <c r="O24" s="2"/>
      <c r="P24" s="2"/>
    </row>
    <row r="25" spans="1:12" ht="12.75">
      <c r="A25" s="37" t="s">
        <v>36</v>
      </c>
      <c r="B25" s="38"/>
      <c r="C25" s="38"/>
      <c r="D25" s="38"/>
      <c r="E25" s="38"/>
      <c r="F25" s="38"/>
      <c r="G25" s="38"/>
      <c r="H25" s="39"/>
      <c r="I25" s="40" t="s">
        <v>2</v>
      </c>
      <c r="J25" s="41" t="s">
        <v>7</v>
      </c>
      <c r="K25" s="182" t="s">
        <v>110</v>
      </c>
      <c r="L25" s="101"/>
    </row>
    <row r="26" spans="1:12" ht="78.75">
      <c r="A26" s="72" t="s">
        <v>39</v>
      </c>
      <c r="B26" s="165" t="s">
        <v>40</v>
      </c>
      <c r="C26" s="61" t="s">
        <v>41</v>
      </c>
      <c r="D26" s="65" t="s">
        <v>43</v>
      </c>
      <c r="E26" s="11" t="s">
        <v>42</v>
      </c>
      <c r="F26" s="110" t="s">
        <v>79</v>
      </c>
      <c r="G26" s="67">
        <v>41762</v>
      </c>
      <c r="H26" s="4" t="s">
        <v>38</v>
      </c>
      <c r="I26" s="45">
        <v>45752.99</v>
      </c>
      <c r="J26" s="12">
        <v>13659555</v>
      </c>
      <c r="K26" s="177"/>
      <c r="L26" s="101"/>
    </row>
    <row r="27" spans="1:12" ht="51">
      <c r="A27" s="73"/>
      <c r="B27" s="170"/>
      <c r="C27" s="62"/>
      <c r="D27" s="66"/>
      <c r="E27" s="3" t="s">
        <v>27</v>
      </c>
      <c r="F27" s="111"/>
      <c r="G27" s="68"/>
      <c r="H27" s="7" t="s">
        <v>37</v>
      </c>
      <c r="I27" s="45">
        <v>8074.01</v>
      </c>
      <c r="J27" s="12">
        <v>2410496</v>
      </c>
      <c r="K27" s="184"/>
      <c r="L27" s="101"/>
    </row>
    <row r="28" spans="1:16" ht="15.75" customHeight="1" thickBot="1">
      <c r="A28" s="13"/>
      <c r="B28" s="14"/>
      <c r="C28" s="14"/>
      <c r="D28" s="14"/>
      <c r="E28" s="14"/>
      <c r="F28" s="14"/>
      <c r="G28" s="14"/>
      <c r="H28" s="14"/>
      <c r="I28" s="15">
        <f>I26+I27</f>
        <v>53827</v>
      </c>
      <c r="J28" s="16">
        <v>16070051</v>
      </c>
      <c r="K28" s="16"/>
      <c r="L28" s="101"/>
      <c r="M28" s="2"/>
      <c r="N28" s="2"/>
      <c r="O28" s="2"/>
      <c r="P28" s="2"/>
    </row>
    <row r="29" spans="1:12" ht="12.75">
      <c r="A29" s="37" t="s">
        <v>50</v>
      </c>
      <c r="B29" s="38"/>
      <c r="C29" s="38"/>
      <c r="D29" s="38"/>
      <c r="E29" s="38"/>
      <c r="F29" s="38"/>
      <c r="G29" s="38"/>
      <c r="H29" s="39"/>
      <c r="I29" s="81" t="s">
        <v>56</v>
      </c>
      <c r="J29" s="82"/>
      <c r="K29" s="182" t="s">
        <v>108</v>
      </c>
      <c r="L29" s="101"/>
    </row>
    <row r="30" spans="1:12" ht="47.25">
      <c r="A30" s="72" t="s">
        <v>52</v>
      </c>
      <c r="B30" s="165" t="s">
        <v>51</v>
      </c>
      <c r="C30" s="23" t="s">
        <v>53</v>
      </c>
      <c r="D30" s="77" t="s">
        <v>10</v>
      </c>
      <c r="E30" s="70" t="s">
        <v>1</v>
      </c>
      <c r="F30" s="77" t="s">
        <v>54</v>
      </c>
      <c r="G30" s="51">
        <v>41814</v>
      </c>
      <c r="H30" s="24" t="s">
        <v>55</v>
      </c>
      <c r="I30" s="79">
        <v>52932933</v>
      </c>
      <c r="J30" s="80"/>
      <c r="K30" s="177"/>
      <c r="L30" s="101"/>
    </row>
    <row r="31" spans="1:12" ht="26.25" thickBot="1">
      <c r="A31" s="123"/>
      <c r="B31" s="171"/>
      <c r="C31" s="124"/>
      <c r="D31" s="125"/>
      <c r="E31" s="96"/>
      <c r="F31" s="125"/>
      <c r="G31" s="126"/>
      <c r="H31" s="127" t="s">
        <v>57</v>
      </c>
      <c r="I31" s="97">
        <v>17644332</v>
      </c>
      <c r="J31" s="98"/>
      <c r="K31" s="178"/>
      <c r="L31" s="101"/>
    </row>
    <row r="32" spans="1:12" ht="15.75" thickBot="1">
      <c r="A32" s="30"/>
      <c r="B32" s="31"/>
      <c r="C32" s="32"/>
      <c r="D32" s="33"/>
      <c r="E32" s="34"/>
      <c r="F32" s="33"/>
      <c r="G32" s="35"/>
      <c r="H32" s="36"/>
      <c r="I32" s="121">
        <v>70577265</v>
      </c>
      <c r="J32" s="122"/>
      <c r="K32" s="121"/>
      <c r="L32" s="90"/>
    </row>
    <row r="33" spans="1:12" ht="12.75">
      <c r="A33" s="37" t="s">
        <v>70</v>
      </c>
      <c r="B33" s="38"/>
      <c r="C33" s="38"/>
      <c r="D33" s="38"/>
      <c r="E33" s="38"/>
      <c r="F33" s="38"/>
      <c r="G33" s="38"/>
      <c r="H33" s="39"/>
      <c r="I33" s="40" t="s">
        <v>2</v>
      </c>
      <c r="J33" s="41" t="s">
        <v>7</v>
      </c>
      <c r="K33" s="179" t="s">
        <v>107</v>
      </c>
      <c r="L33" s="101"/>
    </row>
    <row r="34" spans="1:12" ht="94.5">
      <c r="A34" s="52" t="s">
        <v>64</v>
      </c>
      <c r="B34" s="70" t="s">
        <v>59</v>
      </c>
      <c r="C34" s="48" t="s">
        <v>65</v>
      </c>
      <c r="D34" s="53" t="s">
        <v>60</v>
      </c>
      <c r="E34" s="25" t="s">
        <v>63</v>
      </c>
      <c r="F34" s="110" t="s">
        <v>79</v>
      </c>
      <c r="G34" s="49">
        <v>41977</v>
      </c>
      <c r="H34" s="4" t="s">
        <v>62</v>
      </c>
      <c r="I34" s="45">
        <v>56986</v>
      </c>
      <c r="J34" s="12">
        <v>17487863</v>
      </c>
      <c r="K34" s="180"/>
      <c r="L34" s="101"/>
    </row>
    <row r="35" spans="1:12" ht="39" thickBot="1">
      <c r="A35" s="85"/>
      <c r="B35" s="86"/>
      <c r="C35" s="161"/>
      <c r="D35" s="65"/>
      <c r="E35" s="7" t="s">
        <v>66</v>
      </c>
      <c r="F35" s="153"/>
      <c r="G35" s="67"/>
      <c r="H35" s="7" t="s">
        <v>61</v>
      </c>
      <c r="I35" s="46">
        <v>44688</v>
      </c>
      <c r="J35" s="162">
        <v>13713853</v>
      </c>
      <c r="K35" s="181"/>
      <c r="L35" s="101"/>
    </row>
    <row r="36" spans="1:12" ht="16.5" thickBot="1">
      <c r="A36" s="142"/>
      <c r="B36" s="143"/>
      <c r="C36" s="144"/>
      <c r="D36" s="145"/>
      <c r="E36" s="146"/>
      <c r="F36" s="145"/>
      <c r="G36" s="147"/>
      <c r="H36" s="146"/>
      <c r="I36" s="186">
        <f>I34+I35</f>
        <v>101674</v>
      </c>
      <c r="J36" s="173">
        <f>J34+J35</f>
        <v>31201716</v>
      </c>
      <c r="K36" s="158"/>
      <c r="L36" s="101"/>
    </row>
    <row r="37" spans="1:12" ht="12.75" customHeight="1">
      <c r="A37" s="37" t="s">
        <v>71</v>
      </c>
      <c r="B37" s="38"/>
      <c r="C37" s="38"/>
      <c r="D37" s="38"/>
      <c r="E37" s="38"/>
      <c r="F37" s="38"/>
      <c r="G37" s="38"/>
      <c r="H37" s="39"/>
      <c r="I37" s="40" t="s">
        <v>2</v>
      </c>
      <c r="J37" s="41" t="s">
        <v>7</v>
      </c>
      <c r="K37" s="182" t="s">
        <v>109</v>
      </c>
      <c r="L37" s="101"/>
    </row>
    <row r="38" spans="1:12" ht="113.25" customHeight="1" thickBot="1">
      <c r="A38" s="26" t="s">
        <v>74</v>
      </c>
      <c r="B38" s="172" t="s">
        <v>73</v>
      </c>
      <c r="C38" s="29" t="s">
        <v>67</v>
      </c>
      <c r="D38" s="28" t="s">
        <v>68</v>
      </c>
      <c r="E38" s="7" t="s">
        <v>66</v>
      </c>
      <c r="F38" s="28" t="s">
        <v>69</v>
      </c>
      <c r="G38" s="27">
        <v>42194</v>
      </c>
      <c r="H38" s="7" t="s">
        <v>72</v>
      </c>
      <c r="I38" s="46">
        <v>45507</v>
      </c>
      <c r="J38" s="47">
        <v>14146618</v>
      </c>
      <c r="K38" s="183"/>
      <c r="L38" s="101"/>
    </row>
    <row r="39" spans="1:12" ht="16.5" thickBot="1">
      <c r="A39" s="142"/>
      <c r="B39" s="143"/>
      <c r="C39" s="159"/>
      <c r="D39" s="145"/>
      <c r="E39" s="146"/>
      <c r="F39" s="145"/>
      <c r="G39" s="147"/>
      <c r="H39" s="146"/>
      <c r="I39" s="160">
        <f>I38</f>
        <v>45507</v>
      </c>
      <c r="J39" s="158">
        <f>J38</f>
        <v>14146618</v>
      </c>
      <c r="K39" s="158"/>
      <c r="L39" s="101"/>
    </row>
    <row r="40" spans="1:12" ht="15.75">
      <c r="A40" s="128" t="s">
        <v>75</v>
      </c>
      <c r="B40" s="129"/>
      <c r="C40" s="130"/>
      <c r="D40" s="131"/>
      <c r="E40" s="132"/>
      <c r="F40" s="131"/>
      <c r="G40" s="133"/>
      <c r="H40" s="132"/>
      <c r="I40" s="40" t="s">
        <v>83</v>
      </c>
      <c r="J40" s="41" t="s">
        <v>7</v>
      </c>
      <c r="K40" s="179" t="s">
        <v>107</v>
      </c>
      <c r="L40" s="101"/>
    </row>
    <row r="41" spans="1:12" ht="57" customHeight="1">
      <c r="A41" s="72" t="s">
        <v>76</v>
      </c>
      <c r="B41" s="165" t="s">
        <v>77</v>
      </c>
      <c r="C41" s="48" t="s">
        <v>78</v>
      </c>
      <c r="D41" s="65" t="s">
        <v>77</v>
      </c>
      <c r="E41" s="65" t="s">
        <v>82</v>
      </c>
      <c r="F41" s="110" t="s">
        <v>79</v>
      </c>
      <c r="G41" s="67">
        <v>42352</v>
      </c>
      <c r="H41" s="4" t="s">
        <v>80</v>
      </c>
      <c r="I41" s="56">
        <v>283261</v>
      </c>
      <c r="J41" s="50">
        <v>89552965</v>
      </c>
      <c r="K41" s="180"/>
      <c r="L41" s="101"/>
    </row>
    <row r="42" spans="1:12" ht="69.75" customHeight="1" thickBot="1">
      <c r="A42" s="150"/>
      <c r="B42" s="174"/>
      <c r="C42" s="151"/>
      <c r="D42" s="152"/>
      <c r="E42" s="152"/>
      <c r="F42" s="153"/>
      <c r="G42" s="154"/>
      <c r="H42" s="7" t="s">
        <v>81</v>
      </c>
      <c r="I42" s="155">
        <v>42489</v>
      </c>
      <c r="J42" s="156">
        <v>13432897</v>
      </c>
      <c r="K42" s="181"/>
      <c r="L42" s="101"/>
    </row>
    <row r="43" spans="1:12" ht="16.5" thickBot="1">
      <c r="A43" s="142"/>
      <c r="B43" s="143"/>
      <c r="C43" s="144"/>
      <c r="D43" s="145"/>
      <c r="E43" s="146"/>
      <c r="F43" s="145"/>
      <c r="G43" s="147"/>
      <c r="H43" s="146"/>
      <c r="I43" s="148">
        <f>SUM(I41:I42)</f>
        <v>325750</v>
      </c>
      <c r="J43" s="157">
        <f>SUM(J41:J42)</f>
        <v>102985862</v>
      </c>
      <c r="K43" s="158"/>
      <c r="L43" s="101"/>
    </row>
    <row r="44" spans="1:12" ht="12.75">
      <c r="A44" s="128" t="s">
        <v>84</v>
      </c>
      <c r="B44" s="134"/>
      <c r="C44" s="134"/>
      <c r="D44" s="134"/>
      <c r="E44" s="135"/>
      <c r="F44" s="136"/>
      <c r="G44" s="137"/>
      <c r="H44" s="135"/>
      <c r="I44" s="40" t="s">
        <v>83</v>
      </c>
      <c r="J44" s="41" t="s">
        <v>7</v>
      </c>
      <c r="K44" s="179" t="s">
        <v>107</v>
      </c>
      <c r="L44" s="101"/>
    </row>
    <row r="45" spans="1:12" s="57" customFormat="1" ht="118.5" customHeight="1">
      <c r="A45" s="102" t="s">
        <v>85</v>
      </c>
      <c r="B45" s="175" t="s">
        <v>87</v>
      </c>
      <c r="C45" s="63" t="s">
        <v>91</v>
      </c>
      <c r="D45" s="59" t="s">
        <v>86</v>
      </c>
      <c r="E45" s="59" t="s">
        <v>82</v>
      </c>
      <c r="F45" s="59" t="s">
        <v>102</v>
      </c>
      <c r="G45" s="60">
        <v>42345</v>
      </c>
      <c r="H45" s="58" t="s">
        <v>90</v>
      </c>
      <c r="I45" s="196">
        <v>616684</v>
      </c>
      <c r="J45" s="196">
        <v>192491744</v>
      </c>
      <c r="K45" s="180"/>
      <c r="L45" s="103"/>
    </row>
    <row r="46" spans="1:12" s="57" customFormat="1" ht="25.5">
      <c r="A46" s="102"/>
      <c r="B46" s="175"/>
      <c r="C46" s="64"/>
      <c r="D46" s="59"/>
      <c r="E46" s="59"/>
      <c r="F46" s="59"/>
      <c r="G46" s="60"/>
      <c r="H46" s="58" t="s">
        <v>88</v>
      </c>
      <c r="I46" s="196">
        <v>108827</v>
      </c>
      <c r="J46" s="196">
        <v>33969260</v>
      </c>
      <c r="K46" s="180"/>
      <c r="L46" s="103"/>
    </row>
    <row r="47" spans="1:12" s="57" customFormat="1" ht="26.25" thickBot="1">
      <c r="A47" s="138"/>
      <c r="B47" s="176"/>
      <c r="C47" s="64"/>
      <c r="D47" s="139"/>
      <c r="E47" s="139"/>
      <c r="F47" s="139"/>
      <c r="G47" s="140"/>
      <c r="H47" s="141" t="s">
        <v>89</v>
      </c>
      <c r="I47" s="197">
        <v>40442</v>
      </c>
      <c r="J47" s="197">
        <v>12623566</v>
      </c>
      <c r="K47" s="181"/>
      <c r="L47" s="103"/>
    </row>
    <row r="48" spans="1:12" ht="16.5" thickBot="1">
      <c r="A48" s="142"/>
      <c r="B48" s="143"/>
      <c r="C48" s="144"/>
      <c r="D48" s="145"/>
      <c r="E48" s="146"/>
      <c r="F48" s="145"/>
      <c r="G48" s="147"/>
      <c r="H48" s="146"/>
      <c r="I48" s="148">
        <v>765953</v>
      </c>
      <c r="J48" s="148">
        <f>SUM(J45:J47)</f>
        <v>239084570</v>
      </c>
      <c r="K48" s="149"/>
      <c r="L48" s="104"/>
    </row>
    <row r="50" spans="1:10" ht="15" customHeight="1">
      <c r="A50" s="69" t="s">
        <v>103</v>
      </c>
      <c r="B50" s="69"/>
      <c r="C50" s="69"/>
      <c r="D50" s="17"/>
      <c r="E50" s="18"/>
      <c r="F50" s="17"/>
      <c r="G50" s="19"/>
      <c r="H50" s="18"/>
      <c r="I50" s="20"/>
      <c r="J50" s="21"/>
    </row>
    <row r="51" ht="15" customHeight="1">
      <c r="A51" t="s">
        <v>104</v>
      </c>
    </row>
    <row r="52" spans="1:11" ht="19.5" customHeight="1">
      <c r="A52" s="71" t="s">
        <v>105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ht="12.75">
      <c r="A53" t="s">
        <v>58</v>
      </c>
    </row>
  </sheetData>
  <mergeCells count="98">
    <mergeCell ref="K32:L32"/>
    <mergeCell ref="A52:K52"/>
    <mergeCell ref="K21:K23"/>
    <mergeCell ref="K24:L24"/>
    <mergeCell ref="K25:K27"/>
    <mergeCell ref="K29:K31"/>
    <mergeCell ref="K33:K35"/>
    <mergeCell ref="K37:K38"/>
    <mergeCell ref="K40:K42"/>
    <mergeCell ref="K44:K47"/>
    <mergeCell ref="K13:K15"/>
    <mergeCell ref="K17:K19"/>
    <mergeCell ref="K5:K7"/>
    <mergeCell ref="K9:K11"/>
    <mergeCell ref="I17:J17"/>
    <mergeCell ref="I31:J31"/>
    <mergeCell ref="E18:E19"/>
    <mergeCell ref="F18:F19"/>
    <mergeCell ref="G18:G19"/>
    <mergeCell ref="I32:J32"/>
    <mergeCell ref="I24:J24"/>
    <mergeCell ref="I18:J18"/>
    <mergeCell ref="I19:J19"/>
    <mergeCell ref="I20:J20"/>
    <mergeCell ref="B14:B15"/>
    <mergeCell ref="A14:A15"/>
    <mergeCell ref="C14:C15"/>
    <mergeCell ref="A18:A19"/>
    <mergeCell ref="B18:B19"/>
    <mergeCell ref="C18:C19"/>
    <mergeCell ref="I16:J16"/>
    <mergeCell ref="G14:G15"/>
    <mergeCell ref="D18:D19"/>
    <mergeCell ref="D14:D15"/>
    <mergeCell ref="E4:F4"/>
    <mergeCell ref="I4:J4"/>
    <mergeCell ref="I12:J12"/>
    <mergeCell ref="D10:D11"/>
    <mergeCell ref="F10:F11"/>
    <mergeCell ref="I13:J13"/>
    <mergeCell ref="F14:F15"/>
    <mergeCell ref="I14:J14"/>
    <mergeCell ref="I15:J15"/>
    <mergeCell ref="A1:J1"/>
    <mergeCell ref="I10:J10"/>
    <mergeCell ref="G10:G11"/>
    <mergeCell ref="I9:J9"/>
    <mergeCell ref="I11:J11"/>
    <mergeCell ref="A6:A7"/>
    <mergeCell ref="B6:B7"/>
    <mergeCell ref="A10:A11"/>
    <mergeCell ref="B10:B11"/>
    <mergeCell ref="C10:C11"/>
    <mergeCell ref="I29:J29"/>
    <mergeCell ref="I30:J30"/>
    <mergeCell ref="A22:A23"/>
    <mergeCell ref="B22:B23"/>
    <mergeCell ref="C22:C23"/>
    <mergeCell ref="D30:D31"/>
    <mergeCell ref="D22:D23"/>
    <mergeCell ref="I21:J21"/>
    <mergeCell ref="E22:E23"/>
    <mergeCell ref="F22:F23"/>
    <mergeCell ref="G22:G23"/>
    <mergeCell ref="I22:J22"/>
    <mergeCell ref="I23:J23"/>
    <mergeCell ref="A26:A27"/>
    <mergeCell ref="B26:B27"/>
    <mergeCell ref="G26:G27"/>
    <mergeCell ref="D26:D27"/>
    <mergeCell ref="F26:F27"/>
    <mergeCell ref="A30:A31"/>
    <mergeCell ref="B30:B31"/>
    <mergeCell ref="F30:F31"/>
    <mergeCell ref="A50:C50"/>
    <mergeCell ref="E30:E31"/>
    <mergeCell ref="G30:G31"/>
    <mergeCell ref="A34:A35"/>
    <mergeCell ref="B34:B35"/>
    <mergeCell ref="D34:D35"/>
    <mergeCell ref="F34:F35"/>
    <mergeCell ref="A41:A42"/>
    <mergeCell ref="B41:B42"/>
    <mergeCell ref="C41:C42"/>
    <mergeCell ref="A45:A47"/>
    <mergeCell ref="B45:B47"/>
    <mergeCell ref="C45:C47"/>
    <mergeCell ref="D45:D47"/>
    <mergeCell ref="E45:E47"/>
    <mergeCell ref="F45:F47"/>
    <mergeCell ref="G45:G47"/>
    <mergeCell ref="C26:C27"/>
    <mergeCell ref="D41:D42"/>
    <mergeCell ref="E41:E42"/>
    <mergeCell ref="F41:F42"/>
    <mergeCell ref="G41:G42"/>
    <mergeCell ref="G34:G35"/>
    <mergeCell ref="C34:C35"/>
  </mergeCells>
  <printOptions/>
  <pageMargins left="0.1968503937007874" right="0.1968503937007874" top="0.1968503937007874" bottom="0.17" header="0.1968503937007874" footer="0.71"/>
  <pageSetup horizontalDpi="600" verticalDpi="600" orientation="landscape" paperSize="9" scale="65" r:id="rId1"/>
  <rowBreaks count="2" manualBreakCount="2">
    <brk id="20" max="255" man="1"/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esipos</cp:lastModifiedBy>
  <cp:lastPrinted>2016-01-19T06:21:10Z</cp:lastPrinted>
  <dcterms:created xsi:type="dcterms:W3CDTF">1997-01-17T14:02:09Z</dcterms:created>
  <dcterms:modified xsi:type="dcterms:W3CDTF">2016-01-19T09:38:11Z</dcterms:modified>
  <cp:category/>
  <cp:version/>
  <cp:contentType/>
  <cp:contentStatus/>
</cp:coreProperties>
</file>